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2e4d\AC\Temp\"/>
    </mc:Choice>
  </mc:AlternateContent>
  <xr:revisionPtr revIDLastSave="6" documentId="8_{061D8044-F140-410C-A454-BE3EA083FFEE}" xr6:coauthVersionLast="47" xr6:coauthVersionMax="47" xr10:uidLastSave="{78038FFB-CB18-490E-B165-9D1FBD25671A}"/>
  <bookViews>
    <workbookView xWindow="-60" yWindow="-60" windowWidth="15480" windowHeight="11640" tabRatio="533" xr2:uid="{00000000-000D-0000-FFFF-FFFF00000000}"/>
  </bookViews>
  <sheets>
    <sheet name="orçamento detalhado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I9" i="1"/>
  <c r="I10" i="1"/>
  <c r="I11" i="1"/>
  <c r="I7" i="1"/>
  <c r="I15" i="1"/>
  <c r="I16" i="1"/>
  <c r="I17" i="1"/>
  <c r="I13" i="1"/>
  <c r="I5" i="1"/>
  <c r="I23" i="1"/>
  <c r="I24" i="1"/>
  <c r="I25" i="1"/>
  <c r="I19" i="1"/>
  <c r="I26" i="1"/>
  <c r="F28" i="1"/>
  <c r="I21" i="1"/>
  <c r="A70" i="1"/>
  <c r="B70" i="1"/>
  <c r="G70" i="1"/>
  <c r="H70" i="1"/>
  <c r="I70" i="1"/>
  <c r="I71" i="1"/>
  <c r="L71" i="1"/>
  <c r="M71" i="1"/>
  <c r="N71" i="1"/>
  <c r="O71" i="1"/>
  <c r="P71" i="1"/>
  <c r="Q71" i="1"/>
  <c r="R71" i="1"/>
  <c r="I72" i="1"/>
  <c r="L72" i="1"/>
  <c r="M72" i="1"/>
  <c r="N72" i="1"/>
  <c r="O72" i="1"/>
  <c r="P72" i="1"/>
  <c r="Q72" i="1"/>
  <c r="R72" i="1"/>
  <c r="L73" i="1"/>
  <c r="M73" i="1"/>
  <c r="N73" i="1"/>
  <c r="O73" i="1"/>
  <c r="P73" i="1"/>
  <c r="Q73" i="1"/>
  <c r="R73" i="1"/>
  <c r="B84" i="1"/>
  <c r="H84" i="1"/>
  <c r="H87" i="1"/>
  <c r="H88" i="1"/>
  <c r="H89" i="1"/>
  <c r="H90" i="1"/>
  <c r="A85" i="1"/>
  <c r="B85" i="1"/>
  <c r="H85" i="1"/>
  <c r="B86" i="1"/>
  <c r="H86" i="1"/>
  <c r="H71" i="1"/>
</calcChain>
</file>

<file path=xl/sharedStrings.xml><?xml version="1.0" encoding="utf-8"?>
<sst xmlns="http://schemas.openxmlformats.org/spreadsheetml/2006/main" count="75" uniqueCount="46">
  <si>
    <t>ORÇAMENTO DETALHADO POR META/ETAPA</t>
  </si>
  <si>
    <t>Obs.: Os valores abaixo são exemplificativos para demonstrar a forma de preenchimento e o cálculo dos valores totais de cada item de despesa, das etapas, das metas e do valor global do projeto. Seguindo o formato abaixo, o proponente deverá incluir as 3 metas obrigatórias previstas no edital, em conjunto com as etapas necessárias para o atingimento de cada uma das metas.</t>
  </si>
  <si>
    <r>
      <t xml:space="preserve">Meta 1 - xxxxxxxxxxxxxxxxx </t>
    </r>
    <r>
      <rPr>
        <b/>
        <sz val="12"/>
        <color indexed="10"/>
        <rFont val="Arial"/>
      </rPr>
      <t>(escrever o título resumido da meta)</t>
    </r>
  </si>
  <si>
    <r>
      <t xml:space="preserve">Valor Total - Meta 1 </t>
    </r>
    <r>
      <rPr>
        <b/>
        <sz val="12"/>
        <color indexed="10"/>
        <rFont val="Arial"/>
      </rPr>
      <t>(soma das etapas associadas)</t>
    </r>
  </si>
  <si>
    <t>1.1</t>
  </si>
  <si>
    <r>
      <t xml:space="preserve">Etapa 1 - xxxxxxxxxxxxxx </t>
    </r>
    <r>
      <rPr>
        <b/>
        <sz val="12"/>
        <color indexed="10"/>
        <rFont val="Arial"/>
      </rPr>
      <t>(escrever o título resumido da etapa)</t>
    </r>
  </si>
  <si>
    <t>Valor Total - Etapa 1</t>
  </si>
  <si>
    <r>
      <t xml:space="preserve">Descrição das despesas </t>
    </r>
    <r>
      <rPr>
        <b/>
        <sz val="12"/>
        <color indexed="10"/>
        <rFont val="Arial"/>
      </rPr>
      <t>(escrever a especificação resumida do item)</t>
    </r>
  </si>
  <si>
    <r>
      <t xml:space="preserve">Cód. Natureza de Despesa </t>
    </r>
    <r>
      <rPr>
        <b/>
        <sz val="12"/>
        <color indexed="10"/>
        <rFont val="Arial"/>
      </rPr>
      <t>(código com 8 dígitos)</t>
    </r>
  </si>
  <si>
    <t>Quantidade</t>
  </si>
  <si>
    <r>
      <t xml:space="preserve">Unidade </t>
    </r>
    <r>
      <rPr>
        <b/>
        <sz val="12"/>
        <color indexed="10"/>
        <rFont val="Arial"/>
      </rPr>
      <t>(horas, litros, unidades, diárias, conjuntos, etc.)</t>
    </r>
  </si>
  <si>
    <t>Custo unitário (R$)</t>
  </si>
  <si>
    <t>Fonte de pagamento - Concedente (R$)</t>
  </si>
  <si>
    <t>Fonte de pagamento - Contrapartida (R$)</t>
  </si>
  <si>
    <t>Total (R$)</t>
  </si>
  <si>
    <t>unidade</t>
  </si>
  <si>
    <t>conjuntos</t>
  </si>
  <si>
    <t>unidades</t>
  </si>
  <si>
    <t>1.2</t>
  </si>
  <si>
    <r>
      <t xml:space="preserve">Etapa 2 - xxxxxxxxxxxxxx </t>
    </r>
    <r>
      <rPr>
        <b/>
        <sz val="12"/>
        <color indexed="10"/>
        <rFont val="Arial"/>
      </rPr>
      <t>(escrever o título resumido da etapa)</t>
    </r>
  </si>
  <si>
    <t>Valor Total - Etapa 2</t>
  </si>
  <si>
    <t>horas</t>
  </si>
  <si>
    <r>
      <t xml:space="preserve">Meta 2 - xxxxxxxxxxxxxxxxx </t>
    </r>
    <r>
      <rPr>
        <b/>
        <sz val="12"/>
        <color indexed="10"/>
        <rFont val="Arial"/>
      </rPr>
      <t>(escrever o título resumido da meta)</t>
    </r>
  </si>
  <si>
    <r>
      <t xml:space="preserve">Valor Total Meta 2 </t>
    </r>
    <r>
      <rPr>
        <b/>
        <sz val="12"/>
        <color indexed="10"/>
        <rFont val="Arial"/>
      </rPr>
      <t>(soma das etapas associadas)</t>
    </r>
  </si>
  <si>
    <t>2.1</t>
  </si>
  <si>
    <r>
      <t>Descrição das despesas</t>
    </r>
    <r>
      <rPr>
        <b/>
        <sz val="12"/>
        <color indexed="10"/>
        <rFont val="Arial"/>
      </rPr>
      <t xml:space="preserve"> (escrever a especificação resumida do item)</t>
    </r>
  </si>
  <si>
    <t>diárias</t>
  </si>
  <si>
    <r>
      <t xml:space="preserve">VALOR GLOBAL DO PROJETO </t>
    </r>
    <r>
      <rPr>
        <b/>
        <sz val="12"/>
        <color indexed="10"/>
        <rFont val="Arial"/>
      </rPr>
      <t>(soma dos valores das metas)</t>
    </r>
  </si>
  <si>
    <t>Valor Global</t>
  </si>
  <si>
    <t>Valor de Repasse</t>
  </si>
  <si>
    <t>Valor Contrapartida</t>
  </si>
  <si>
    <t>Produção de mudas</t>
  </si>
  <si>
    <t>Levantamento Fitossociológico</t>
  </si>
  <si>
    <t>Hectares</t>
  </si>
  <si>
    <t>Marcação de matrizes</t>
  </si>
  <si>
    <t>Obtenção de sementes</t>
  </si>
  <si>
    <t>Estrutura de produção</t>
  </si>
  <si>
    <t>Insumos de produção</t>
  </si>
  <si>
    <t>Recuperação das áreas degradadas</t>
  </si>
  <si>
    <t>Plantio Total</t>
  </si>
  <si>
    <t>Enriquecimento/Adensamento</t>
  </si>
  <si>
    <t>Condução da Regeneração Natural</t>
  </si>
  <si>
    <t>Marcação de áreas</t>
  </si>
  <si>
    <t>Reconhecimento da área in loco</t>
  </si>
  <si>
    <t>Elaboração dos Mapas de Recuperação</t>
  </si>
  <si>
    <t>Elaboração do projeto de recuperação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</si>
</sst>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164" formatCode="_(* #,##0_);_(* \(#,##0\);_(* \-_);_(@_)"/>
    <numFmt numFmtId="165" formatCode="&quot;R$ &quot;#,##0.00;&quot;-R$ &quot;#,##0.00"/>
    <numFmt numFmtId="166" formatCode="#,###.00"/>
    <numFmt numFmtId="167" formatCode="_(* #,##0.00_);_(* \(#,##0.00\);_(* \-??_);_(@_)"/>
  </numFmts>
  <fonts count="10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b/>
      <sz val="14"/>
      <name val="Arial"/>
    </font>
    <font>
      <b/>
      <sz val="12"/>
      <color indexed="10"/>
      <name val="Arial"/>
    </font>
    <font>
      <sz val="9"/>
      <color rgb="FF333333"/>
      <name val="Arial"/>
      <family val="2"/>
    </font>
    <font>
      <sz val="12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21"/>
      </patternFill>
    </fill>
    <fill>
      <patternFill patternType="solid">
        <fgColor theme="6" tint="0.59999389629810485"/>
        <bgColor indexed="3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7" fontId="5" fillId="0" borderId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6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166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/>
    <xf numFmtId="10" fontId="1" fillId="0" borderId="0" xfId="0" applyNumberFormat="1" applyFont="1"/>
    <xf numFmtId="0" fontId="3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0" borderId="0" xfId="0" applyFont="1"/>
    <xf numFmtId="0" fontId="8" fillId="0" borderId="0" xfId="0" applyFont="1" applyAlignment="1">
      <alignment horizontal="left" wrapText="1" indent="1"/>
    </xf>
    <xf numFmtId="8" fontId="8" fillId="0" borderId="0" xfId="0" applyNumberFormat="1" applyFont="1" applyAlignment="1">
      <alignment horizontal="left" wrapText="1" indent="1"/>
    </xf>
    <xf numFmtId="8" fontId="9" fillId="0" borderId="0" xfId="0" applyNumberFormat="1" applyFont="1" applyAlignment="1">
      <alignment horizontal="left" wrapText="1" indent="1"/>
    </xf>
    <xf numFmtId="165" fontId="1" fillId="0" borderId="0" xfId="0" applyNumberFormat="1" applyFont="1" applyAlignment="1">
      <alignment wrapText="1"/>
    </xf>
    <xf numFmtId="164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165" fontId="0" fillId="0" borderId="0" xfId="0" applyNumberFormat="1" applyAlignment="1">
      <alignment horizont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right" vertical="center" wrapText="1"/>
    </xf>
    <xf numFmtId="164" fontId="1" fillId="0" borderId="17" xfId="0" applyNumberFormat="1" applyFont="1" applyBorder="1" applyAlignment="1">
      <alignment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165" fontId="1" fillId="0" borderId="21" xfId="0" applyNumberFormat="1" applyFont="1" applyBorder="1" applyAlignment="1">
      <alignment horizontal="right" vertical="center" wrapText="1"/>
    </xf>
    <xf numFmtId="165" fontId="1" fillId="0" borderId="22" xfId="0" applyNumberFormat="1" applyFont="1" applyBorder="1" applyAlignment="1">
      <alignment horizontal="right" vertical="center" wrapText="1"/>
    </xf>
    <xf numFmtId="165" fontId="2" fillId="2" borderId="23" xfId="1" applyNumberFormat="1" applyFont="1" applyFill="1" applyBorder="1" applyAlignment="1" applyProtection="1">
      <alignment horizontal="center" vertical="center" wrapText="1"/>
    </xf>
    <xf numFmtId="165" fontId="2" fillId="2" borderId="24" xfId="1" applyNumberFormat="1" applyFont="1" applyFill="1" applyBorder="1" applyAlignment="1" applyProtection="1">
      <alignment horizontal="center" vertical="center"/>
    </xf>
    <xf numFmtId="165" fontId="2" fillId="3" borderId="23" xfId="0" applyNumberFormat="1" applyFont="1" applyFill="1" applyBorder="1" applyAlignment="1">
      <alignment horizontal="center" vertical="center" wrapText="1"/>
    </xf>
    <xf numFmtId="165" fontId="2" fillId="3" borderId="24" xfId="0" applyNumberFormat="1" applyFont="1" applyFill="1" applyBorder="1" applyAlignment="1">
      <alignment horizontal="center" vertical="center" wrapText="1"/>
    </xf>
    <xf numFmtId="165" fontId="2" fillId="0" borderId="23" xfId="0" applyNumberFormat="1" applyFont="1" applyBorder="1" applyAlignment="1">
      <alignment horizontal="center" vertical="center"/>
    </xf>
    <xf numFmtId="165" fontId="1" fillId="0" borderId="25" xfId="0" applyNumberFormat="1" applyFont="1" applyBorder="1" applyAlignment="1">
      <alignment horizontal="center" vertical="center" wrapText="1"/>
    </xf>
    <xf numFmtId="165" fontId="1" fillId="0" borderId="24" xfId="0" applyNumberFormat="1" applyFont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4" fontId="2" fillId="4" borderId="27" xfId="0" applyNumberFormat="1" applyFont="1" applyFill="1" applyBorder="1"/>
    <xf numFmtId="164" fontId="2" fillId="4" borderId="28" xfId="0" applyNumberFormat="1" applyFont="1" applyFill="1" applyBorder="1"/>
    <xf numFmtId="164" fontId="2" fillId="4" borderId="29" xfId="0" applyNumberFormat="1" applyFont="1" applyFill="1" applyBorder="1"/>
    <xf numFmtId="165" fontId="2" fillId="0" borderId="30" xfId="0" applyNumberFormat="1" applyFont="1" applyBorder="1" applyAlignment="1">
      <alignment horizontal="right" vertical="center" wrapText="1"/>
    </xf>
    <xf numFmtId="165" fontId="2" fillId="0" borderId="31" xfId="0" applyNumberFormat="1" applyFont="1" applyBorder="1" applyAlignment="1">
      <alignment horizontal="right" vertical="center" wrapText="1"/>
    </xf>
    <xf numFmtId="165" fontId="2" fillId="0" borderId="32" xfId="0" applyNumberFormat="1" applyFont="1" applyBorder="1" applyAlignment="1">
      <alignment horizontal="right" vertical="center" wrapText="1"/>
    </xf>
    <xf numFmtId="4" fontId="3" fillId="0" borderId="0" xfId="0" applyNumberFormat="1" applyFont="1"/>
    <xf numFmtId="0" fontId="2" fillId="2" borderId="18" xfId="0" applyFont="1" applyFill="1" applyBorder="1" applyAlignment="1">
      <alignment horizontal="right" vertical="center" wrapText="1"/>
    </xf>
    <xf numFmtId="0" fontId="2" fillId="2" borderId="19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2"/>
  <sheetViews>
    <sheetView tabSelected="1" zoomScaleNormal="100" workbookViewId="0">
      <selection activeCell="B6" sqref="B6:H7"/>
    </sheetView>
  </sheetViews>
  <sheetFormatPr defaultRowHeight="15"/>
  <cols>
    <col min="1" max="1" width="5.85546875" style="1" customWidth="1"/>
    <col min="2" max="2" width="58.7109375" style="2" customWidth="1"/>
    <col min="3" max="3" width="17.7109375" style="1" bestFit="1" customWidth="1"/>
    <col min="4" max="4" width="12.85546875" style="1" customWidth="1"/>
    <col min="5" max="5" width="21.140625" style="1" bestFit="1" customWidth="1"/>
    <col min="6" max="6" width="18.42578125" style="1" customWidth="1"/>
    <col min="7" max="7" width="17.140625" style="1" bestFit="1" customWidth="1"/>
    <col min="8" max="8" width="14.140625" style="3" bestFit="1" customWidth="1"/>
    <col min="9" max="9" width="25.85546875" style="16" bestFit="1" customWidth="1"/>
    <col min="10" max="10" width="13" style="10" customWidth="1"/>
    <col min="11" max="11" width="22.42578125" style="1" customWidth="1"/>
    <col min="12" max="12" width="20.7109375" style="1" customWidth="1"/>
    <col min="13" max="13" width="27.42578125" style="1" customWidth="1"/>
    <col min="14" max="14" width="22.28515625" style="1" customWidth="1"/>
    <col min="15" max="15" width="27.28515625" style="1" customWidth="1"/>
    <col min="16" max="16" width="10.140625" style="1" customWidth="1"/>
    <col min="17" max="256" width="11.42578125" style="1" customWidth="1"/>
    <col min="257" max="16384" width="9.140625" style="1"/>
  </cols>
  <sheetData>
    <row r="1" spans="1:15" ht="18">
      <c r="A1" s="81" t="s">
        <v>0</v>
      </c>
      <c r="B1" s="81"/>
      <c r="C1" s="81"/>
      <c r="D1" s="81"/>
      <c r="E1" s="81"/>
      <c r="F1" s="81"/>
      <c r="G1" s="81"/>
      <c r="H1" s="81"/>
      <c r="I1" s="81"/>
    </row>
    <row r="2" spans="1:15" ht="12" customHeight="1"/>
    <row r="3" spans="1:15" s="4" customFormat="1" ht="51.75" customHeight="1">
      <c r="A3" s="82" t="s">
        <v>1</v>
      </c>
      <c r="B3" s="82"/>
      <c r="C3" s="82"/>
      <c r="D3" s="82"/>
      <c r="E3" s="82"/>
      <c r="F3" s="82"/>
      <c r="G3" s="82"/>
      <c r="H3" s="82"/>
      <c r="I3" s="82"/>
      <c r="J3" s="8"/>
    </row>
    <row r="4" spans="1:15" s="4" customFormat="1" ht="47.25" customHeight="1">
      <c r="A4" s="71" t="s">
        <v>2</v>
      </c>
      <c r="B4" s="72"/>
      <c r="C4" s="72"/>
      <c r="D4" s="72"/>
      <c r="E4" s="72"/>
      <c r="F4" s="72"/>
      <c r="G4" s="72"/>
      <c r="H4" s="72"/>
      <c r="I4" s="54" t="s">
        <v>3</v>
      </c>
      <c r="J4" s="8"/>
    </row>
    <row r="5" spans="1:15" s="4" customFormat="1" ht="27.95" customHeight="1" thickBot="1">
      <c r="A5" s="73"/>
      <c r="B5" s="74"/>
      <c r="C5" s="74"/>
      <c r="D5" s="74"/>
      <c r="E5" s="74"/>
      <c r="F5" s="74"/>
      <c r="G5" s="74"/>
      <c r="H5" s="74"/>
      <c r="I5" s="55">
        <f>I7+I13</f>
        <v>958500</v>
      </c>
      <c r="J5" s="8"/>
    </row>
    <row r="6" spans="1:15" s="4" customFormat="1" ht="18.600000000000001" customHeight="1">
      <c r="A6" s="75" t="s">
        <v>4</v>
      </c>
      <c r="B6" s="77" t="s">
        <v>5</v>
      </c>
      <c r="C6" s="78"/>
      <c r="D6" s="78"/>
      <c r="E6" s="78"/>
      <c r="F6" s="78"/>
      <c r="G6" s="78"/>
      <c r="H6" s="78"/>
      <c r="I6" s="56" t="s">
        <v>6</v>
      </c>
      <c r="J6" s="8"/>
    </row>
    <row r="7" spans="1:15" s="4" customFormat="1" ht="30" customHeight="1" thickBot="1">
      <c r="A7" s="76"/>
      <c r="B7" s="79"/>
      <c r="C7" s="80"/>
      <c r="D7" s="80"/>
      <c r="E7" s="80"/>
      <c r="F7" s="80"/>
      <c r="G7" s="80"/>
      <c r="H7" s="80"/>
      <c r="I7" s="57">
        <f>SUM(I9:I11)</f>
        <v>885000</v>
      </c>
      <c r="J7" s="8"/>
    </row>
    <row r="8" spans="1:15" s="4" customFormat="1" ht="65.099999999999994" customHeight="1">
      <c r="A8" s="35"/>
      <c r="B8" s="36" t="s">
        <v>7</v>
      </c>
      <c r="C8" s="36" t="s">
        <v>8</v>
      </c>
      <c r="D8" s="37" t="s">
        <v>9</v>
      </c>
      <c r="E8" s="38" t="s">
        <v>10</v>
      </c>
      <c r="F8" s="39" t="s">
        <v>11</v>
      </c>
      <c r="G8" s="40" t="s">
        <v>12</v>
      </c>
      <c r="H8" s="51" t="s">
        <v>13</v>
      </c>
      <c r="I8" s="58" t="s">
        <v>14</v>
      </c>
      <c r="J8" s="8"/>
    </row>
    <row r="9" spans="1:15" s="4" customFormat="1" ht="15.75">
      <c r="A9" s="41"/>
      <c r="B9" s="5"/>
      <c r="C9" s="6"/>
      <c r="D9" s="31">
        <v>1</v>
      </c>
      <c r="E9" s="32" t="s">
        <v>15</v>
      </c>
      <c r="F9" s="7">
        <v>120000</v>
      </c>
      <c r="G9" s="7">
        <v>115000</v>
      </c>
      <c r="H9" s="52">
        <v>5000</v>
      </c>
      <c r="I9" s="59">
        <f>D9*F9</f>
        <v>120000</v>
      </c>
      <c r="J9" s="10"/>
    </row>
    <row r="10" spans="1:15" s="4" customFormat="1" ht="15.75">
      <c r="A10" s="41"/>
      <c r="B10" s="5"/>
      <c r="C10" s="6"/>
      <c r="D10" s="33">
        <v>30</v>
      </c>
      <c r="E10" s="32" t="s">
        <v>16</v>
      </c>
      <c r="F10" s="7">
        <v>500</v>
      </c>
      <c r="G10" s="7">
        <v>15000</v>
      </c>
      <c r="H10" s="52">
        <v>0</v>
      </c>
      <c r="I10" s="59">
        <f>D10*F10</f>
        <v>15000</v>
      </c>
      <c r="J10" s="10"/>
    </row>
    <row r="11" spans="1:15" s="4" customFormat="1" ht="16.5" thickBot="1">
      <c r="A11" s="42"/>
      <c r="B11" s="43"/>
      <c r="C11" s="44"/>
      <c r="D11" s="45">
        <v>15</v>
      </c>
      <c r="E11" s="46" t="s">
        <v>17</v>
      </c>
      <c r="F11" s="47">
        <v>50000</v>
      </c>
      <c r="G11" s="47">
        <v>750000</v>
      </c>
      <c r="H11" s="53">
        <v>0</v>
      </c>
      <c r="I11" s="60">
        <f>D11*F11</f>
        <v>750000</v>
      </c>
      <c r="J11" s="28"/>
      <c r="K11" s="28"/>
      <c r="L11" s="28"/>
      <c r="M11" s="28"/>
      <c r="N11" s="28"/>
      <c r="O11" s="28"/>
    </row>
    <row r="12" spans="1:15" s="4" customFormat="1" ht="15.75">
      <c r="A12" s="75" t="s">
        <v>18</v>
      </c>
      <c r="B12" s="77" t="s">
        <v>19</v>
      </c>
      <c r="C12" s="78"/>
      <c r="D12" s="78"/>
      <c r="E12" s="78"/>
      <c r="F12" s="78"/>
      <c r="G12" s="78"/>
      <c r="H12" s="78"/>
      <c r="I12" s="56" t="s">
        <v>20</v>
      </c>
      <c r="J12" s="28"/>
      <c r="K12" s="28"/>
      <c r="L12" s="28"/>
      <c r="M12" s="28"/>
      <c r="N12" s="28"/>
      <c r="O12" s="28"/>
    </row>
    <row r="13" spans="1:15" s="4" customFormat="1" ht="17.25" customHeight="1" thickBot="1">
      <c r="A13" s="76"/>
      <c r="B13" s="79"/>
      <c r="C13" s="80"/>
      <c r="D13" s="80"/>
      <c r="E13" s="80"/>
      <c r="F13" s="80"/>
      <c r="G13" s="80"/>
      <c r="H13" s="80"/>
      <c r="I13" s="57">
        <f>SUM(I15:I17)</f>
        <v>73500</v>
      </c>
      <c r="J13" s="28"/>
      <c r="K13" s="28"/>
      <c r="L13" s="28"/>
      <c r="M13" s="28"/>
      <c r="N13" s="28"/>
      <c r="O13" s="28"/>
    </row>
    <row r="14" spans="1:15" s="4" customFormat="1" ht="78.75">
      <c r="A14" s="35"/>
      <c r="B14" s="36" t="s">
        <v>7</v>
      </c>
      <c r="C14" s="36" t="s">
        <v>8</v>
      </c>
      <c r="D14" s="37" t="s">
        <v>9</v>
      </c>
      <c r="E14" s="38" t="s">
        <v>10</v>
      </c>
      <c r="F14" s="39" t="s">
        <v>11</v>
      </c>
      <c r="G14" s="40" t="s">
        <v>12</v>
      </c>
      <c r="H14" s="51" t="s">
        <v>13</v>
      </c>
      <c r="I14" s="58" t="s">
        <v>14</v>
      </c>
      <c r="J14" s="28"/>
      <c r="K14" s="28"/>
      <c r="L14" s="28"/>
      <c r="M14" s="28"/>
      <c r="N14" s="28"/>
      <c r="O14" s="28"/>
    </row>
    <row r="15" spans="1:15" s="4" customFormat="1" ht="15.75">
      <c r="A15" s="48"/>
      <c r="B15" s="5"/>
      <c r="C15" s="6"/>
      <c r="D15" s="31">
        <v>100</v>
      </c>
      <c r="E15" s="32" t="s">
        <v>21</v>
      </c>
      <c r="F15" s="7">
        <v>60</v>
      </c>
      <c r="G15" s="7">
        <v>0</v>
      </c>
      <c r="H15" s="52">
        <v>6000</v>
      </c>
      <c r="I15" s="59">
        <f>D15*F15</f>
        <v>6000</v>
      </c>
      <c r="J15" s="28"/>
      <c r="K15" s="28"/>
      <c r="L15" s="28"/>
      <c r="M15" s="28"/>
      <c r="N15" s="28"/>
      <c r="O15" s="28"/>
    </row>
    <row r="16" spans="1:15" s="4" customFormat="1" ht="15.75">
      <c r="A16" s="41"/>
      <c r="B16" s="5"/>
      <c r="C16" s="11"/>
      <c r="D16" s="33">
        <v>3</v>
      </c>
      <c r="E16" s="32" t="s">
        <v>17</v>
      </c>
      <c r="F16" s="7">
        <v>2500</v>
      </c>
      <c r="G16" s="7">
        <v>7500</v>
      </c>
      <c r="H16" s="52">
        <v>0</v>
      </c>
      <c r="I16" s="59">
        <f>D16*F16</f>
        <v>7500</v>
      </c>
      <c r="J16" s="28"/>
      <c r="K16" s="28"/>
      <c r="L16" s="28"/>
      <c r="M16" s="28"/>
      <c r="N16" s="28"/>
      <c r="O16" s="28"/>
    </row>
    <row r="17" spans="1:19" s="4" customFormat="1" ht="16.5" thickBot="1">
      <c r="A17" s="42"/>
      <c r="B17" s="43"/>
      <c r="C17" s="44"/>
      <c r="D17" s="45">
        <v>2</v>
      </c>
      <c r="E17" s="46" t="s">
        <v>17</v>
      </c>
      <c r="F17" s="47">
        <v>30000</v>
      </c>
      <c r="G17" s="47">
        <v>60000</v>
      </c>
      <c r="H17" s="53">
        <v>0</v>
      </c>
      <c r="I17" s="60">
        <f>D17*F17</f>
        <v>60000</v>
      </c>
      <c r="J17" s="28"/>
      <c r="K17" s="28"/>
      <c r="L17" s="28"/>
      <c r="M17" s="28"/>
      <c r="N17" s="28"/>
      <c r="O17" s="28"/>
    </row>
    <row r="18" spans="1:19" s="4" customFormat="1" ht="45.75">
      <c r="A18" s="71" t="s">
        <v>22</v>
      </c>
      <c r="B18" s="72"/>
      <c r="C18" s="72"/>
      <c r="D18" s="72"/>
      <c r="E18" s="72"/>
      <c r="F18" s="72"/>
      <c r="G18" s="72"/>
      <c r="H18" s="72"/>
      <c r="I18" s="54" t="s">
        <v>23</v>
      </c>
      <c r="J18" s="8"/>
    </row>
    <row r="19" spans="1:19" s="4" customFormat="1" ht="18.600000000000001" customHeight="1" thickBot="1">
      <c r="A19" s="73"/>
      <c r="B19" s="74"/>
      <c r="C19" s="74"/>
      <c r="D19" s="74"/>
      <c r="E19" s="74"/>
      <c r="F19" s="74"/>
      <c r="G19" s="74"/>
      <c r="H19" s="74"/>
      <c r="I19" s="55">
        <f>SUM(I23:I25)</f>
        <v>617242</v>
      </c>
      <c r="J19" s="8"/>
    </row>
    <row r="20" spans="1:19" s="4" customFormat="1" ht="15.75">
      <c r="A20" s="75" t="s">
        <v>24</v>
      </c>
      <c r="B20" s="77" t="s">
        <v>5</v>
      </c>
      <c r="C20" s="78"/>
      <c r="D20" s="78"/>
      <c r="E20" s="78"/>
      <c r="F20" s="78"/>
      <c r="G20" s="78"/>
      <c r="H20" s="78"/>
      <c r="I20" s="56" t="s">
        <v>6</v>
      </c>
      <c r="J20" s="28"/>
      <c r="K20" s="28"/>
      <c r="L20" s="28"/>
      <c r="M20" s="28"/>
      <c r="N20" s="28"/>
      <c r="O20" s="28"/>
    </row>
    <row r="21" spans="1:19" s="4" customFormat="1" ht="17.25" customHeight="1" thickBot="1">
      <c r="A21" s="76"/>
      <c r="B21" s="79"/>
      <c r="C21" s="80"/>
      <c r="D21" s="80"/>
      <c r="E21" s="80"/>
      <c r="F21" s="80"/>
      <c r="G21" s="80"/>
      <c r="H21" s="80"/>
      <c r="I21" s="57">
        <f>SUM(I23:I25)</f>
        <v>617242</v>
      </c>
      <c r="J21" s="28"/>
      <c r="K21" s="28"/>
      <c r="L21" s="28"/>
      <c r="M21" s="28"/>
      <c r="N21" s="28"/>
      <c r="O21" s="28"/>
    </row>
    <row r="22" spans="1:19" ht="78.75">
      <c r="A22" s="35"/>
      <c r="B22" s="36" t="s">
        <v>25</v>
      </c>
      <c r="C22" s="36" t="s">
        <v>8</v>
      </c>
      <c r="D22" s="37" t="s">
        <v>9</v>
      </c>
      <c r="E22" s="38" t="s">
        <v>10</v>
      </c>
      <c r="F22" s="39" t="s">
        <v>11</v>
      </c>
      <c r="G22" s="40" t="s">
        <v>12</v>
      </c>
      <c r="H22" s="51" t="s">
        <v>13</v>
      </c>
      <c r="I22" s="58" t="s">
        <v>14</v>
      </c>
      <c r="J22" s="27"/>
      <c r="K22" s="28"/>
      <c r="L22" s="28"/>
      <c r="M22" s="28"/>
      <c r="N22" s="28"/>
      <c r="O22" s="29"/>
    </row>
    <row r="23" spans="1:19">
      <c r="A23" s="49"/>
      <c r="B23" s="12"/>
      <c r="C23" s="9"/>
      <c r="D23" s="31">
        <v>10</v>
      </c>
      <c r="E23" s="32" t="s">
        <v>26</v>
      </c>
      <c r="F23" s="7">
        <v>224.2</v>
      </c>
      <c r="G23" s="7">
        <v>0</v>
      </c>
      <c r="H23" s="52">
        <v>2242</v>
      </c>
      <c r="I23" s="59">
        <f>D23*F23</f>
        <v>2242</v>
      </c>
      <c r="J23" s="27"/>
      <c r="K23" s="28"/>
      <c r="L23" s="28"/>
      <c r="M23" s="28"/>
      <c r="N23" s="28"/>
      <c r="O23" s="29"/>
    </row>
    <row r="24" spans="1:19">
      <c r="A24" s="49"/>
      <c r="B24" s="5"/>
      <c r="C24" s="9"/>
      <c r="D24" s="33">
        <v>150</v>
      </c>
      <c r="E24" s="32" t="s">
        <v>21</v>
      </c>
      <c r="F24" s="7">
        <v>100</v>
      </c>
      <c r="G24" s="7">
        <v>15000</v>
      </c>
      <c r="H24" s="52">
        <v>0</v>
      </c>
      <c r="I24" s="59">
        <f>D24*F24</f>
        <v>15000</v>
      </c>
      <c r="J24" s="27"/>
      <c r="K24" s="28"/>
      <c r="L24" s="28"/>
      <c r="M24" s="28"/>
      <c r="O24" s="29"/>
    </row>
    <row r="25" spans="1:19" ht="15.75" thickBot="1">
      <c r="A25" s="50"/>
      <c r="B25" s="43"/>
      <c r="C25" s="44"/>
      <c r="D25" s="45">
        <v>600</v>
      </c>
      <c r="E25" s="46" t="s">
        <v>17</v>
      </c>
      <c r="F25" s="47">
        <v>1000</v>
      </c>
      <c r="G25" s="47">
        <v>600000</v>
      </c>
      <c r="H25" s="53">
        <v>0</v>
      </c>
      <c r="I25" s="60">
        <f>D25*F25</f>
        <v>600000</v>
      </c>
      <c r="K25" s="30"/>
    </row>
    <row r="26" spans="1:19" ht="17.25" customHeight="1" thickBot="1">
      <c r="A26" s="69" t="s">
        <v>27</v>
      </c>
      <c r="B26" s="70"/>
      <c r="C26" s="70"/>
      <c r="D26" s="70"/>
      <c r="E26" s="70"/>
      <c r="F26" s="70"/>
      <c r="G26" s="70"/>
      <c r="H26" s="70"/>
      <c r="I26" s="61">
        <f>I5+I19</f>
        <v>1575742</v>
      </c>
    </row>
    <row r="27" spans="1:19" s="4" customFormat="1" ht="15.75" thickBot="1">
      <c r="A27" s="13"/>
      <c r="B27" s="2"/>
      <c r="C27" s="14"/>
      <c r="D27" s="14"/>
      <c r="E27" s="14"/>
      <c r="F27" s="14"/>
      <c r="G27" s="1"/>
      <c r="H27" s="3"/>
      <c r="I27" s="34"/>
      <c r="J27" s="8"/>
    </row>
    <row r="28" spans="1:19" s="13" customFormat="1" ht="15.75">
      <c r="A28" s="16"/>
      <c r="B28" s="16"/>
      <c r="C28" s="3"/>
      <c r="D28" s="3"/>
      <c r="E28" s="62" t="s">
        <v>28</v>
      </c>
      <c r="F28" s="65">
        <f>I26</f>
        <v>1575742</v>
      </c>
      <c r="G28" s="1"/>
      <c r="H28" s="3"/>
      <c r="I28" s="16"/>
      <c r="J28" s="16"/>
      <c r="K28" s="15"/>
      <c r="L28" s="15"/>
      <c r="M28" s="15"/>
      <c r="N28" s="15"/>
      <c r="O28" s="15"/>
      <c r="P28" s="15"/>
      <c r="Q28" s="15"/>
      <c r="R28" s="15"/>
      <c r="S28" s="15"/>
    </row>
    <row r="29" spans="1:19" s="13" customFormat="1" ht="15.75">
      <c r="A29" s="16"/>
      <c r="B29" s="16"/>
      <c r="C29" s="3"/>
      <c r="D29" s="3"/>
      <c r="E29" s="63" t="s">
        <v>29</v>
      </c>
      <c r="F29" s="66">
        <f>SUM(G9:G11)+SUM(G15:G17)+SUM(G23:G25)</f>
        <v>1562500</v>
      </c>
      <c r="G29" s="1"/>
      <c r="H29" s="3"/>
      <c r="I29" s="16"/>
      <c r="J29" s="16"/>
    </row>
    <row r="30" spans="1:19" s="13" customFormat="1" ht="16.5" thickBot="1">
      <c r="A30" s="16"/>
      <c r="B30" s="16"/>
      <c r="C30" s="18"/>
      <c r="D30" s="18"/>
      <c r="E30" s="64" t="s">
        <v>30</v>
      </c>
      <c r="F30" s="67">
        <f>SUM(H9:H11)+SUM(H15:H17)+SUM(H23:H25)</f>
        <v>13242</v>
      </c>
      <c r="H30" s="18"/>
      <c r="I30" s="16"/>
      <c r="J30" s="16"/>
    </row>
    <row r="31" spans="1:19" s="13" customFormat="1">
      <c r="A31" s="16"/>
      <c r="B31" s="16"/>
      <c r="H31" s="18"/>
      <c r="I31" s="16"/>
      <c r="J31" s="16"/>
    </row>
    <row r="32" spans="1:19" s="13" customFormat="1">
      <c r="A32" s="16"/>
      <c r="B32" s="16"/>
      <c r="G32" s="68"/>
      <c r="H32" s="18"/>
      <c r="I32" s="16"/>
      <c r="J32" s="16"/>
    </row>
    <row r="33" spans="1:10" s="13" customFormat="1">
      <c r="A33" s="16"/>
      <c r="B33" s="16"/>
      <c r="H33" s="18"/>
      <c r="I33" s="16"/>
      <c r="J33" s="16"/>
    </row>
    <row r="34" spans="1:10" s="13" customFormat="1">
      <c r="A34" s="16"/>
      <c r="B34" s="16"/>
      <c r="H34" s="18"/>
      <c r="I34" s="16"/>
      <c r="J34" s="16"/>
    </row>
    <row r="35" spans="1:10" s="13" customFormat="1">
      <c r="A35" s="16"/>
      <c r="B35" s="16"/>
      <c r="H35" s="18"/>
      <c r="I35" s="16"/>
      <c r="J35" s="16"/>
    </row>
    <row r="36" spans="1:10" s="13" customFormat="1">
      <c r="B36" s="19"/>
      <c r="H36" s="18"/>
      <c r="I36" s="16"/>
      <c r="J36" s="16"/>
    </row>
    <row r="37" spans="1:10" s="13" customFormat="1">
      <c r="B37" s="19"/>
      <c r="H37" s="18"/>
      <c r="I37" s="16"/>
      <c r="J37" s="16"/>
    </row>
    <row r="38" spans="1:10" s="13" customFormat="1">
      <c r="B38" s="19"/>
      <c r="H38" s="18"/>
      <c r="I38" s="16"/>
      <c r="J38" s="16"/>
    </row>
    <row r="39" spans="1:10" s="13" customFormat="1">
      <c r="B39" s="19"/>
      <c r="H39" s="18"/>
      <c r="I39" s="25"/>
      <c r="J39" s="17"/>
    </row>
    <row r="40" spans="1:10" s="13" customFormat="1">
      <c r="B40" s="19"/>
      <c r="H40" s="18"/>
      <c r="I40" s="25"/>
      <c r="J40" s="17"/>
    </row>
    <row r="41" spans="1:10" s="13" customFormat="1">
      <c r="B41" s="19"/>
      <c r="H41" s="18"/>
      <c r="I41" s="25"/>
      <c r="J41" s="17"/>
    </row>
    <row r="42" spans="1:10" s="13" customFormat="1">
      <c r="B42" s="19"/>
      <c r="H42" s="18"/>
      <c r="I42" s="25"/>
      <c r="J42" s="17"/>
    </row>
    <row r="43" spans="1:10" s="13" customFormat="1">
      <c r="B43" s="19"/>
      <c r="H43" s="18"/>
      <c r="I43" s="25"/>
      <c r="J43" s="17"/>
    </row>
    <row r="44" spans="1:10" s="13" customFormat="1">
      <c r="B44" s="19"/>
      <c r="H44" s="18"/>
      <c r="I44" s="25"/>
      <c r="J44" s="17"/>
    </row>
    <row r="45" spans="1:10" s="13" customFormat="1">
      <c r="B45" s="19"/>
      <c r="H45" s="18"/>
      <c r="I45" s="25"/>
      <c r="J45" s="17"/>
    </row>
    <row r="46" spans="1:10" s="13" customFormat="1">
      <c r="B46" s="19"/>
      <c r="H46" s="18"/>
      <c r="I46" s="25"/>
      <c r="J46" s="17"/>
    </row>
    <row r="47" spans="1:10" s="13" customFormat="1">
      <c r="B47" s="19"/>
      <c r="H47" s="18"/>
      <c r="I47" s="25"/>
      <c r="J47" s="17"/>
    </row>
    <row r="48" spans="1:10" s="13" customFormat="1">
      <c r="B48" s="19"/>
      <c r="H48" s="18"/>
      <c r="I48" s="25"/>
      <c r="J48" s="17"/>
    </row>
    <row r="49" spans="2:10" s="13" customFormat="1">
      <c r="B49" s="19"/>
      <c r="H49" s="18"/>
      <c r="I49" s="25"/>
      <c r="J49" s="17"/>
    </row>
    <row r="50" spans="2:10" s="13" customFormat="1">
      <c r="B50" s="19"/>
      <c r="H50" s="18"/>
      <c r="I50" s="25"/>
      <c r="J50" s="17"/>
    </row>
    <row r="51" spans="2:10" s="13" customFormat="1">
      <c r="B51" s="19"/>
      <c r="H51" s="18"/>
      <c r="I51" s="25"/>
      <c r="J51" s="17"/>
    </row>
    <row r="52" spans="2:10" s="13" customFormat="1">
      <c r="B52" s="19"/>
      <c r="H52" s="18"/>
      <c r="I52" s="25"/>
      <c r="J52" s="17"/>
    </row>
    <row r="53" spans="2:10" s="13" customFormat="1">
      <c r="B53" s="19"/>
      <c r="H53" s="18"/>
      <c r="I53" s="25"/>
      <c r="J53" s="17"/>
    </row>
    <row r="54" spans="2:10" s="13" customFormat="1">
      <c r="B54" s="19"/>
      <c r="H54" s="18"/>
      <c r="I54" s="25"/>
      <c r="J54" s="17"/>
    </row>
    <row r="55" spans="2:10" s="13" customFormat="1">
      <c r="B55" s="19"/>
      <c r="H55" s="18"/>
      <c r="I55" s="25"/>
      <c r="J55" s="17"/>
    </row>
    <row r="56" spans="2:10" s="13" customFormat="1">
      <c r="B56" s="19"/>
      <c r="H56" s="18"/>
      <c r="I56" s="25"/>
      <c r="J56" s="17"/>
    </row>
    <row r="57" spans="2:10" s="13" customFormat="1">
      <c r="B57" s="19"/>
      <c r="H57" s="18"/>
      <c r="I57" s="25"/>
      <c r="J57" s="17"/>
    </row>
    <row r="58" spans="2:10" s="13" customFormat="1">
      <c r="B58" s="19"/>
      <c r="H58" s="18"/>
      <c r="I58" s="25"/>
      <c r="J58" s="17"/>
    </row>
    <row r="59" spans="2:10" s="13" customFormat="1">
      <c r="B59" s="19"/>
      <c r="H59" s="18"/>
      <c r="I59" s="25"/>
      <c r="J59" s="17"/>
    </row>
    <row r="60" spans="2:10" s="13" customFormat="1">
      <c r="B60" s="19"/>
      <c r="H60" s="18"/>
      <c r="I60" s="25"/>
      <c r="J60" s="17"/>
    </row>
    <row r="61" spans="2:10" s="13" customFormat="1">
      <c r="B61" s="19"/>
      <c r="H61" s="18"/>
      <c r="I61" s="25"/>
      <c r="J61" s="17"/>
    </row>
    <row r="62" spans="2:10" s="13" customFormat="1">
      <c r="B62" s="19"/>
      <c r="H62" s="18"/>
      <c r="I62" s="25"/>
      <c r="J62" s="17"/>
    </row>
    <row r="63" spans="2:10" s="13" customFormat="1">
      <c r="B63" s="19"/>
      <c r="H63" s="18"/>
      <c r="I63" s="25"/>
      <c r="J63" s="17"/>
    </row>
    <row r="64" spans="2:10" s="13" customFormat="1">
      <c r="B64" s="19"/>
      <c r="H64" s="18"/>
      <c r="I64" s="25"/>
      <c r="J64" s="17"/>
    </row>
    <row r="65" spans="1:18" s="13" customFormat="1">
      <c r="B65" s="19"/>
      <c r="H65" s="18"/>
      <c r="I65" s="25"/>
      <c r="J65" s="17"/>
    </row>
    <row r="66" spans="1:18" s="13" customFormat="1">
      <c r="B66" s="19"/>
      <c r="H66" s="18"/>
      <c r="I66" s="25"/>
      <c r="J66" s="17"/>
    </row>
    <row r="67" spans="1:18" s="13" customFormat="1">
      <c r="B67" s="19"/>
      <c r="H67" s="18"/>
      <c r="I67" s="25"/>
      <c r="J67" s="17"/>
    </row>
    <row r="68" spans="1:18" s="13" customFormat="1">
      <c r="B68" s="19"/>
      <c r="H68" s="18"/>
      <c r="I68" s="25"/>
      <c r="J68" s="17"/>
    </row>
    <row r="69" spans="1:18" s="13" customFormat="1">
      <c r="B69" s="19"/>
      <c r="H69" s="18"/>
      <c r="I69" s="25"/>
      <c r="J69" s="17"/>
    </row>
    <row r="70" spans="1:18" s="13" customFormat="1">
      <c r="A70" s="13">
        <f>64*6</f>
        <v>384</v>
      </c>
      <c r="B70" s="19">
        <f>24*42</f>
        <v>1008</v>
      </c>
      <c r="G70" s="13">
        <f>SUM(A70:B70)</f>
        <v>1392</v>
      </c>
      <c r="H70" s="18">
        <f>A70/G70</f>
        <v>0.27586206896551724</v>
      </c>
      <c r="I70" s="25" t="e">
        <f>#REF!/6*3</f>
        <v>#REF!</v>
      </c>
      <c r="J70" s="17"/>
    </row>
    <row r="71" spans="1:18" s="13" customFormat="1">
      <c r="B71" s="19"/>
      <c r="H71" s="18">
        <f>B70/G70</f>
        <v>0.72413793103448276</v>
      </c>
      <c r="I71" s="25" t="e">
        <f>#REF!*3</f>
        <v>#REF!</v>
      </c>
      <c r="J71" s="17"/>
      <c r="L71" s="13" t="e">
        <f>#REF!</f>
        <v>#REF!</v>
      </c>
      <c r="M71" s="13" t="e">
        <f t="shared" ref="M71:R73" si="0">L71</f>
        <v>#REF!</v>
      </c>
      <c r="N71" s="13" t="e">
        <f t="shared" si="0"/>
        <v>#REF!</v>
      </c>
      <c r="O71" s="13" t="e">
        <f t="shared" si="0"/>
        <v>#REF!</v>
      </c>
      <c r="P71" s="13" t="e">
        <f t="shared" si="0"/>
        <v>#REF!</v>
      </c>
      <c r="Q71" s="13" t="e">
        <f t="shared" si="0"/>
        <v>#REF!</v>
      </c>
      <c r="R71" s="13" t="e">
        <f t="shared" si="0"/>
        <v>#REF!</v>
      </c>
    </row>
    <row r="72" spans="1:18" s="13" customFormat="1">
      <c r="B72" s="19"/>
      <c r="H72" s="18"/>
      <c r="I72" s="25" t="e">
        <f>#REF!*3</f>
        <v>#REF!</v>
      </c>
      <c r="J72" s="17"/>
      <c r="K72" s="18"/>
      <c r="L72" s="18" t="e">
        <f>#REF!</f>
        <v>#REF!</v>
      </c>
      <c r="M72" s="18" t="e">
        <f t="shared" si="0"/>
        <v>#REF!</v>
      </c>
      <c r="N72" s="18" t="e">
        <f t="shared" si="0"/>
        <v>#REF!</v>
      </c>
      <c r="O72" s="18" t="e">
        <f t="shared" si="0"/>
        <v>#REF!</v>
      </c>
      <c r="P72" s="18" t="e">
        <f t="shared" si="0"/>
        <v>#REF!</v>
      </c>
      <c r="Q72" s="18" t="e">
        <f t="shared" si="0"/>
        <v>#REF!</v>
      </c>
      <c r="R72" s="18" t="e">
        <f t="shared" si="0"/>
        <v>#REF!</v>
      </c>
    </row>
    <row r="73" spans="1:18" s="13" customFormat="1">
      <c r="B73" s="19"/>
      <c r="H73" s="18"/>
      <c r="I73" s="25"/>
      <c r="J73" s="17"/>
      <c r="K73" s="18"/>
      <c r="L73" s="18" t="e">
        <f>#REF!</f>
        <v>#REF!</v>
      </c>
      <c r="M73" s="18" t="e">
        <f t="shared" si="0"/>
        <v>#REF!</v>
      </c>
      <c r="N73" s="18" t="e">
        <f t="shared" si="0"/>
        <v>#REF!</v>
      </c>
      <c r="O73" s="18" t="e">
        <f t="shared" si="0"/>
        <v>#REF!</v>
      </c>
      <c r="P73" s="18" t="e">
        <f t="shared" si="0"/>
        <v>#REF!</v>
      </c>
      <c r="Q73" s="18" t="e">
        <f t="shared" si="0"/>
        <v>#REF!</v>
      </c>
      <c r="R73" s="18" t="e">
        <f t="shared" si="0"/>
        <v>#REF!</v>
      </c>
    </row>
    <row r="74" spans="1:18" s="13" customFormat="1">
      <c r="B74" s="19"/>
      <c r="H74" s="18"/>
      <c r="I74" s="25"/>
      <c r="J74" s="17"/>
    </row>
    <row r="75" spans="1:18" s="13" customFormat="1">
      <c r="B75" s="19"/>
      <c r="H75" s="18"/>
      <c r="I75" s="25"/>
      <c r="J75" s="17"/>
    </row>
    <row r="76" spans="1:18" s="13" customFormat="1">
      <c r="B76" s="19"/>
      <c r="H76" s="18"/>
      <c r="I76" s="25"/>
      <c r="J76" s="17"/>
    </row>
    <row r="77" spans="1:18" s="13" customFormat="1">
      <c r="B77" s="19"/>
      <c r="H77" s="18"/>
      <c r="I77" s="25"/>
      <c r="J77" s="17"/>
    </row>
    <row r="78" spans="1:18" s="13" customFormat="1">
      <c r="B78" s="19"/>
      <c r="H78" s="18"/>
      <c r="I78" s="25"/>
      <c r="J78" s="17"/>
    </row>
    <row r="79" spans="1:18" s="13" customFormat="1">
      <c r="B79" s="19"/>
      <c r="H79" s="18"/>
      <c r="I79" s="25"/>
      <c r="J79" s="17"/>
    </row>
    <row r="80" spans="1:18" s="13" customFormat="1">
      <c r="B80" s="19"/>
      <c r="H80" s="18"/>
      <c r="I80" s="25"/>
      <c r="J80" s="17"/>
    </row>
    <row r="81" spans="1:10" s="13" customFormat="1">
      <c r="B81" s="19"/>
      <c r="H81" s="18"/>
      <c r="I81" s="25"/>
      <c r="J81" s="17"/>
    </row>
    <row r="82" spans="1:10" s="13" customFormat="1">
      <c r="B82" s="19"/>
      <c r="H82" s="18"/>
      <c r="I82" s="25"/>
      <c r="J82" s="17"/>
    </row>
    <row r="83" spans="1:10" s="13" customFormat="1">
      <c r="B83" s="19"/>
      <c r="H83" s="18"/>
      <c r="I83" s="25"/>
      <c r="J83" s="17"/>
    </row>
    <row r="84" spans="1:10" s="13" customFormat="1">
      <c r="A84" s="13">
        <v>1111</v>
      </c>
      <c r="B84" s="19">
        <f>ROUND((A84*7.8),0)</f>
        <v>8666</v>
      </c>
      <c r="H84" s="18" t="e">
        <f>1000*#REF!</f>
        <v>#REF!</v>
      </c>
      <c r="I84" s="25"/>
      <c r="J84" s="17"/>
    </row>
    <row r="85" spans="1:10" s="13" customFormat="1">
      <c r="A85" s="13">
        <f>A84/2</f>
        <v>555.5</v>
      </c>
      <c r="B85" s="19">
        <f>ROUND((A85*7.8),0)</f>
        <v>4333</v>
      </c>
      <c r="H85" s="18" t="e">
        <f>1000*#REF!/2</f>
        <v>#REF!</v>
      </c>
      <c r="I85" s="25"/>
      <c r="J85" s="17"/>
    </row>
    <row r="86" spans="1:10" s="13" customFormat="1">
      <c r="A86" s="13">
        <v>1111</v>
      </c>
      <c r="B86" s="19">
        <f>ROUND((A86*7.8),0)</f>
        <v>8666</v>
      </c>
      <c r="H86" s="18" t="e">
        <f>1000*#REF!</f>
        <v>#REF!</v>
      </c>
      <c r="I86" s="25"/>
      <c r="J86" s="17"/>
    </row>
    <row r="87" spans="1:10" s="13" customFormat="1">
      <c r="B87" s="19"/>
      <c r="H87" s="18" t="e">
        <f>SUM(H84:H86)</f>
        <v>#REF!</v>
      </c>
      <c r="I87" s="25"/>
      <c r="J87" s="17"/>
    </row>
    <row r="88" spans="1:10" s="13" customFormat="1">
      <c r="B88" s="19"/>
      <c r="H88" s="18" t="e">
        <f>H87*1.1</f>
        <v>#REF!</v>
      </c>
      <c r="I88" s="25"/>
      <c r="J88" s="17"/>
    </row>
    <row r="89" spans="1:10" s="13" customFormat="1">
      <c r="B89" s="19"/>
      <c r="H89" s="18" t="e">
        <f>#REF!/H88</f>
        <v>#REF!</v>
      </c>
      <c r="I89" s="25"/>
      <c r="J89" s="17"/>
    </row>
    <row r="90" spans="1:10" s="13" customFormat="1">
      <c r="B90" s="19"/>
      <c r="H90" s="18" t="e">
        <f>10-H89</f>
        <v>#REF!</v>
      </c>
      <c r="I90" s="25"/>
      <c r="J90" s="17"/>
    </row>
    <row r="91" spans="1:10" s="13" customFormat="1">
      <c r="B91" s="19"/>
      <c r="H91" s="18"/>
      <c r="I91" s="25"/>
      <c r="J91" s="17"/>
    </row>
    <row r="92" spans="1:10" s="13" customFormat="1">
      <c r="B92" s="19"/>
      <c r="H92" s="18"/>
      <c r="I92" s="25"/>
      <c r="J92" s="17"/>
    </row>
    <row r="93" spans="1:10" s="13" customFormat="1">
      <c r="B93" s="19"/>
      <c r="H93" s="18"/>
      <c r="I93" s="25"/>
      <c r="J93" s="17"/>
    </row>
    <row r="94" spans="1:10" s="13" customFormat="1">
      <c r="B94" s="19"/>
      <c r="H94" s="18"/>
      <c r="I94" s="25"/>
      <c r="J94" s="17"/>
    </row>
    <row r="95" spans="1:10" s="13" customFormat="1">
      <c r="B95" s="19"/>
      <c r="H95" s="18"/>
      <c r="I95" s="25"/>
      <c r="J95" s="17"/>
    </row>
    <row r="96" spans="1:10" s="13" customFormat="1">
      <c r="B96" s="19"/>
      <c r="H96" s="18"/>
      <c r="I96" s="25"/>
      <c r="J96" s="17"/>
    </row>
    <row r="97" spans="1:10" s="13" customFormat="1">
      <c r="B97" s="19"/>
      <c r="H97" s="18"/>
      <c r="I97" s="25"/>
      <c r="J97" s="17"/>
    </row>
    <row r="98" spans="1:10" s="13" customFormat="1">
      <c r="B98" s="19"/>
      <c r="H98" s="18"/>
      <c r="I98" s="25"/>
      <c r="J98" s="17"/>
    </row>
    <row r="99" spans="1:10" s="13" customFormat="1">
      <c r="B99" s="19"/>
      <c r="H99" s="18"/>
      <c r="I99" s="25"/>
      <c r="J99" s="17"/>
    </row>
    <row r="100" spans="1:10" s="13" customFormat="1">
      <c r="B100" s="19"/>
      <c r="H100" s="18"/>
      <c r="I100" s="25"/>
      <c r="J100" s="17"/>
    </row>
    <row r="101" spans="1:10" s="13" customFormat="1">
      <c r="B101" s="19"/>
      <c r="H101" s="18"/>
      <c r="I101" s="25"/>
      <c r="J101" s="17"/>
    </row>
    <row r="102" spans="1:10" s="13" customFormat="1">
      <c r="B102" s="19"/>
      <c r="H102" s="18"/>
      <c r="I102" s="25"/>
      <c r="J102" s="17"/>
    </row>
    <row r="103" spans="1:10" s="13" customFormat="1">
      <c r="B103" s="19"/>
      <c r="H103" s="18"/>
      <c r="I103" s="25"/>
      <c r="J103" s="17"/>
    </row>
    <row r="104" spans="1:10" s="13" customFormat="1">
      <c r="B104" s="19"/>
      <c r="H104" s="18"/>
      <c r="I104" s="25"/>
      <c r="J104" s="17"/>
    </row>
    <row r="105" spans="1:10" s="13" customFormat="1">
      <c r="B105" s="19"/>
      <c r="H105" s="18"/>
      <c r="I105" s="25"/>
      <c r="J105" s="17"/>
    </row>
    <row r="106" spans="1:10" s="13" customFormat="1">
      <c r="B106" s="19"/>
      <c r="H106" s="18"/>
      <c r="I106" s="25"/>
      <c r="J106" s="17"/>
    </row>
    <row r="107" spans="1:10" s="13" customFormat="1">
      <c r="B107" s="19"/>
      <c r="H107" s="18"/>
      <c r="I107" s="25"/>
      <c r="J107" s="17"/>
    </row>
    <row r="108" spans="1:10" s="13" customFormat="1">
      <c r="A108" s="13" t="s">
        <v>31</v>
      </c>
      <c r="B108" s="19"/>
      <c r="H108" s="18"/>
      <c r="I108" s="25"/>
      <c r="J108" s="17"/>
    </row>
    <row r="109" spans="1:10" s="13" customFormat="1">
      <c r="A109" s="13" t="s">
        <v>32</v>
      </c>
      <c r="B109" s="19"/>
      <c r="H109" s="18"/>
      <c r="I109" s="25" t="s">
        <v>33</v>
      </c>
      <c r="J109" s="17"/>
    </row>
    <row r="110" spans="1:10" s="13" customFormat="1">
      <c r="A110" s="13" t="s">
        <v>34</v>
      </c>
      <c r="B110" s="19"/>
      <c r="H110" s="18"/>
      <c r="I110" s="25">
        <v>120</v>
      </c>
      <c r="J110" s="17"/>
    </row>
    <row r="111" spans="1:10" s="13" customFormat="1">
      <c r="A111" s="13" t="s">
        <v>35</v>
      </c>
      <c r="B111" s="19"/>
      <c r="H111" s="18"/>
      <c r="I111" s="25">
        <v>60</v>
      </c>
      <c r="J111" s="17"/>
    </row>
    <row r="112" spans="1:10" s="13" customFormat="1">
      <c r="A112" s="13" t="s">
        <v>36</v>
      </c>
      <c r="B112" s="19"/>
      <c r="H112" s="18"/>
      <c r="I112" s="25">
        <v>20</v>
      </c>
      <c r="J112" s="17"/>
    </row>
    <row r="113" spans="1:10" s="13" customFormat="1">
      <c r="A113" s="13" t="s">
        <v>37</v>
      </c>
      <c r="B113" s="19"/>
      <c r="H113" s="18"/>
      <c r="I113" s="25"/>
      <c r="J113" s="17"/>
    </row>
    <row r="114" spans="1:10" s="13" customFormat="1">
      <c r="A114" s="13" t="s">
        <v>31</v>
      </c>
      <c r="B114" s="19"/>
      <c r="G114" s="20"/>
      <c r="H114" s="21"/>
      <c r="I114" s="22"/>
      <c r="J114" s="17"/>
    </row>
    <row r="115" spans="1:10" s="13" customFormat="1">
      <c r="A115" s="13" t="s">
        <v>31</v>
      </c>
      <c r="B115" s="19"/>
      <c r="G115" s="20"/>
      <c r="H115" s="21"/>
      <c r="I115" s="22"/>
      <c r="J115" s="17"/>
    </row>
    <row r="116" spans="1:10" s="13" customFormat="1">
      <c r="B116" s="19"/>
      <c r="H116" s="18"/>
      <c r="I116" s="25"/>
      <c r="J116" s="17"/>
    </row>
    <row r="117" spans="1:10" s="13" customFormat="1">
      <c r="B117" s="19"/>
      <c r="H117" s="18"/>
      <c r="I117" s="25"/>
      <c r="J117" s="17"/>
    </row>
    <row r="118" spans="1:10" s="13" customFormat="1">
      <c r="B118" s="19"/>
      <c r="H118" s="18"/>
      <c r="I118" s="25"/>
      <c r="J118" s="17"/>
    </row>
    <row r="119" spans="1:10" s="13" customFormat="1">
      <c r="B119" s="23"/>
      <c r="C119" s="15"/>
      <c r="D119" s="15"/>
      <c r="E119" s="15"/>
      <c r="F119" s="15"/>
      <c r="G119" s="15"/>
      <c r="H119" s="24"/>
      <c r="I119" s="25"/>
      <c r="J119" s="17"/>
    </row>
    <row r="120" spans="1:10" s="13" customFormat="1">
      <c r="B120" s="19"/>
      <c r="H120" s="18"/>
      <c r="I120" s="25"/>
      <c r="J120" s="17"/>
    </row>
    <row r="121" spans="1:10" s="13" customFormat="1" ht="15.75">
      <c r="A121" s="26" t="s">
        <v>38</v>
      </c>
      <c r="B121" s="19"/>
      <c r="H121" s="18"/>
      <c r="I121" s="25"/>
      <c r="J121" s="17"/>
    </row>
    <row r="122" spans="1:10" s="13" customFormat="1">
      <c r="A122" s="13" t="s">
        <v>39</v>
      </c>
      <c r="B122" s="19"/>
      <c r="H122" s="18"/>
      <c r="I122" s="25"/>
      <c r="J122" s="17"/>
    </row>
    <row r="123" spans="1:10" s="13" customFormat="1">
      <c r="A123" s="13" t="s">
        <v>40</v>
      </c>
      <c r="B123" s="19"/>
      <c r="H123" s="18"/>
      <c r="I123" s="25"/>
      <c r="J123" s="17"/>
    </row>
    <row r="124" spans="1:10" s="13" customFormat="1">
      <c r="A124" s="13" t="s">
        <v>41</v>
      </c>
      <c r="B124" s="19"/>
      <c r="H124" s="18"/>
      <c r="I124" s="25"/>
      <c r="J124" s="17"/>
    </row>
    <row r="125" spans="1:10" s="13" customFormat="1">
      <c r="B125" s="19"/>
      <c r="H125" s="18"/>
      <c r="I125" s="25"/>
      <c r="J125" s="17"/>
    </row>
    <row r="126" spans="1:10" s="13" customFormat="1">
      <c r="B126" s="19"/>
      <c r="H126" s="18"/>
      <c r="I126" s="25"/>
      <c r="J126" s="17"/>
    </row>
    <row r="127" spans="1:10" s="13" customFormat="1">
      <c r="B127" s="19"/>
      <c r="H127" s="18"/>
      <c r="I127" s="25"/>
      <c r="J127" s="17"/>
    </row>
    <row r="128" spans="1:10" s="13" customFormat="1">
      <c r="B128" s="19"/>
      <c r="H128" s="18"/>
      <c r="I128" s="25"/>
      <c r="J128" s="17"/>
    </row>
    <row r="129" spans="1:10" s="13" customFormat="1">
      <c r="B129" s="19"/>
      <c r="H129" s="18"/>
      <c r="I129" s="25"/>
      <c r="J129" s="17"/>
    </row>
    <row r="130" spans="1:10" s="13" customFormat="1">
      <c r="B130" s="19"/>
      <c r="H130" s="18"/>
      <c r="I130" s="25"/>
      <c r="J130" s="17"/>
    </row>
    <row r="131" spans="1:10" s="13" customFormat="1">
      <c r="B131" s="19"/>
      <c r="H131" s="18"/>
      <c r="I131" s="25"/>
      <c r="J131" s="17"/>
    </row>
    <row r="132" spans="1:10" s="13" customFormat="1">
      <c r="B132" s="19"/>
      <c r="H132" s="18"/>
      <c r="I132" s="25"/>
      <c r="J132" s="17"/>
    </row>
    <row r="133" spans="1:10" s="13" customFormat="1">
      <c r="B133" s="19"/>
      <c r="H133" s="18"/>
      <c r="I133" s="25"/>
      <c r="J133" s="17"/>
    </row>
    <row r="134" spans="1:10" s="13" customFormat="1">
      <c r="B134" s="19"/>
      <c r="H134" s="18"/>
      <c r="I134" s="25"/>
      <c r="J134" s="17"/>
    </row>
    <row r="135" spans="1:10" s="13" customFormat="1">
      <c r="B135" s="19"/>
      <c r="H135" s="18"/>
      <c r="I135" s="25"/>
      <c r="J135" s="17"/>
    </row>
    <row r="136" spans="1:10" s="13" customFormat="1" ht="15.75">
      <c r="A136" s="26" t="s">
        <v>42</v>
      </c>
      <c r="B136" s="19"/>
      <c r="H136" s="18"/>
      <c r="I136" s="25"/>
      <c r="J136" s="17"/>
    </row>
    <row r="137" spans="1:10" s="13" customFormat="1">
      <c r="A137" s="13" t="s">
        <v>43</v>
      </c>
      <c r="B137" s="19"/>
      <c r="H137" s="18"/>
      <c r="I137" s="25"/>
      <c r="J137" s="17"/>
    </row>
    <row r="138" spans="1:10" s="13" customFormat="1">
      <c r="A138" s="13" t="s">
        <v>44</v>
      </c>
      <c r="B138" s="19"/>
      <c r="H138" s="18"/>
      <c r="I138" s="25"/>
      <c r="J138" s="17"/>
    </row>
    <row r="139" spans="1:10" s="13" customFormat="1">
      <c r="A139" s="13" t="s">
        <v>45</v>
      </c>
      <c r="B139" s="19"/>
      <c r="H139" s="18"/>
      <c r="I139" s="25"/>
      <c r="J139" s="17"/>
    </row>
    <row r="140" spans="1:10" s="13" customFormat="1">
      <c r="B140" s="19"/>
      <c r="H140" s="18"/>
      <c r="I140" s="25"/>
      <c r="J140" s="17"/>
    </row>
    <row r="141" spans="1:10" s="13" customFormat="1">
      <c r="B141" s="19"/>
      <c r="H141" s="18"/>
      <c r="I141" s="25"/>
      <c r="J141" s="17"/>
    </row>
    <row r="142" spans="1:10" s="13" customFormat="1">
      <c r="B142" s="19"/>
      <c r="H142" s="18"/>
      <c r="I142" s="25"/>
      <c r="J142" s="17"/>
    </row>
    <row r="143" spans="1:10" s="13" customFormat="1">
      <c r="B143" s="19"/>
      <c r="H143" s="18"/>
      <c r="I143" s="25"/>
      <c r="J143" s="17"/>
    </row>
    <row r="144" spans="1:10" s="13" customFormat="1">
      <c r="B144" s="19"/>
      <c r="H144" s="18"/>
      <c r="I144" s="25"/>
      <c r="J144" s="17"/>
    </row>
    <row r="145" spans="1:10" s="13" customFormat="1">
      <c r="B145" s="19"/>
      <c r="H145" s="18"/>
      <c r="I145" s="25"/>
      <c r="J145" s="17"/>
    </row>
    <row r="146" spans="1:10" s="13" customFormat="1">
      <c r="B146" s="19"/>
      <c r="H146" s="18"/>
      <c r="I146" s="25"/>
      <c r="J146" s="17"/>
    </row>
    <row r="147" spans="1:10" s="13" customFormat="1" ht="15.75">
      <c r="A147" s="26" t="s">
        <v>31</v>
      </c>
      <c r="B147" s="19"/>
      <c r="H147" s="18"/>
      <c r="I147" s="25"/>
      <c r="J147" s="17"/>
    </row>
    <row r="148" spans="1:10" s="13" customFormat="1">
      <c r="A148" s="13" t="s">
        <v>32</v>
      </c>
      <c r="B148" s="19"/>
      <c r="H148" s="18"/>
      <c r="I148" s="25"/>
      <c r="J148" s="17"/>
    </row>
    <row r="149" spans="1:10" s="13" customFormat="1">
      <c r="A149" s="13" t="s">
        <v>34</v>
      </c>
      <c r="B149" s="19"/>
      <c r="H149" s="18"/>
      <c r="I149" s="25"/>
      <c r="J149" s="17"/>
    </row>
    <row r="150" spans="1:10" s="13" customFormat="1">
      <c r="A150" s="13" t="s">
        <v>35</v>
      </c>
      <c r="B150" s="19"/>
      <c r="H150" s="18"/>
      <c r="I150" s="25"/>
      <c r="J150" s="17"/>
    </row>
    <row r="151" spans="1:10" s="13" customFormat="1">
      <c r="A151" s="13" t="s">
        <v>36</v>
      </c>
      <c r="B151" s="19"/>
      <c r="H151" s="18"/>
      <c r="I151" s="25"/>
      <c r="J151" s="17"/>
    </row>
    <row r="152" spans="1:10" s="13" customFormat="1">
      <c r="A152" s="13" t="s">
        <v>37</v>
      </c>
      <c r="B152" s="19"/>
      <c r="H152" s="18"/>
      <c r="I152" s="25"/>
      <c r="J152" s="17"/>
    </row>
  </sheetData>
  <sheetProtection selectLockedCells="1" selectUnlockedCells="1"/>
  <mergeCells count="11">
    <mergeCell ref="A1:I1"/>
    <mergeCell ref="A3:I3"/>
    <mergeCell ref="A6:A7"/>
    <mergeCell ref="B6:H7"/>
    <mergeCell ref="A4:H5"/>
    <mergeCell ref="A26:H26"/>
    <mergeCell ref="A18:H19"/>
    <mergeCell ref="A12:A13"/>
    <mergeCell ref="B12:H13"/>
    <mergeCell ref="A20:A21"/>
    <mergeCell ref="B20:H21"/>
  </mergeCells>
  <pageMargins left="0.7" right="0.7" top="0.75" bottom="0.75" header="0.51180555555555551" footer="0.51180555555555551"/>
  <pageSetup paperSize="66" firstPageNumber="0" fitToHeight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9BB52E7FD92C14E824DEA72D663A485" ma:contentTypeVersion="3" ma:contentTypeDescription="Crie um novo documento." ma:contentTypeScope="" ma:versionID="6d50484dfb5ce13110d9733da0ae4cac">
  <xsd:schema xmlns:xsd="http://www.w3.org/2001/XMLSchema" xmlns:xs="http://www.w3.org/2001/XMLSchema" xmlns:p="http://schemas.microsoft.com/office/2006/metadata/properties" xmlns:ns2="247476ea-7e5f-4a82-9202-1cd641b34aba" targetNamespace="http://schemas.microsoft.com/office/2006/metadata/properties" ma:root="true" ma:fieldsID="fac95c2bc62451fe307579b9210a3289" ns2:_="">
    <xsd:import namespace="247476ea-7e5f-4a82-9202-1cd641b34a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476ea-7e5f-4a82-9202-1cd641b34a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7415E9-D202-437B-BC42-5CAFAC37D91C}"/>
</file>

<file path=customXml/itemProps2.xml><?xml version="1.0" encoding="utf-8"?>
<ds:datastoreItem xmlns:ds="http://schemas.openxmlformats.org/officeDocument/2006/customXml" ds:itemID="{3A9CB6F9-05DE-4972-A314-1D796524744D}"/>
</file>

<file path=customXml/itemProps3.xml><?xml version="1.0" encoding="utf-8"?>
<ds:datastoreItem xmlns:ds="http://schemas.openxmlformats.org/officeDocument/2006/customXml" ds:itemID="{0B46177E-B90A-4F18-88AC-F09E7EA40A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Cassio Araujo de Oliveira Rodrigues</cp:lastModifiedBy>
  <cp:revision/>
  <dcterms:created xsi:type="dcterms:W3CDTF">2023-09-08T13:32:10Z</dcterms:created>
  <dcterms:modified xsi:type="dcterms:W3CDTF">2023-09-08T13:34:32Z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display_urn:schemas-microsoft-com:office:office#Editor">
    <vt:lpwstr>Cassio Araujo de Oliveira Rodrigues</vt:lpwstr>
  </property>
  <property fmtid="{D5CDD505-2E9C-101B-9397-08002B2CF9AE}" pid="4" name="Order">
    <vt:lpwstr>198500.000000000</vt:lpwstr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display_urn:schemas-microsoft-com:office:office#Author">
    <vt:lpwstr>Cassio Araujo de Oliveira Rodrigues</vt:lpwstr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TriggerFlowInfo">
    <vt:lpwstr/>
  </property>
  <property fmtid="{D5CDD505-2E9C-101B-9397-08002B2CF9AE}" pid="11" name="ContentTypeId">
    <vt:lpwstr>0x010100D1EBA2E921284846A95D7794F4E54E46</vt:lpwstr>
  </property>
  <property fmtid="{D5CDD505-2E9C-101B-9397-08002B2CF9AE}" pid="12" name="_SourceUrl">
    <vt:lpwstr/>
  </property>
  <property fmtid="{D5CDD505-2E9C-101B-9397-08002B2CF9AE}" pid="13" name="_SharedFileIndex">
    <vt:lpwstr/>
  </property>
</Properties>
</file>